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Р" sheetId="3" r:id="rId1"/>
  </sheets>
  <definedNames>
    <definedName name="_xlnm.Print_Area" localSheetId="0">КР!$A$1:$E$32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3" l="1"/>
  <c r="F47" i="3"/>
  <c r="F41" i="3"/>
  <c r="F35" i="3"/>
  <c r="F29" i="3"/>
  <c r="F19" i="3"/>
  <c r="F57" i="3"/>
  <c r="F10" i="3"/>
  <c r="F11" i="3"/>
  <c r="F40" i="3"/>
  <c r="F34" i="3"/>
  <c r="F28" i="3"/>
  <c r="F54" i="3"/>
  <c r="F51" i="3"/>
  <c r="F50" i="3"/>
  <c r="F49" i="3"/>
  <c r="F44" i="3"/>
  <c r="F45" i="3"/>
  <c r="F46" i="3"/>
  <c r="F43" i="3"/>
  <c r="F38" i="3"/>
  <c r="F39" i="3"/>
  <c r="F37" i="3"/>
  <c r="F31" i="3"/>
  <c r="F32" i="3"/>
  <c r="F33" i="3"/>
  <c r="F22" i="3"/>
  <c r="F23" i="3"/>
  <c r="F24" i="3"/>
  <c r="F25" i="3"/>
  <c r="F26" i="3"/>
  <c r="F27" i="3"/>
  <c r="F21" i="3"/>
  <c r="F12" i="3"/>
  <c r="F13" i="3"/>
  <c r="F14" i="3"/>
  <c r="F15" i="3"/>
  <c r="F16" i="3"/>
  <c r="F17" i="3"/>
  <c r="F18" i="3"/>
  <c r="F58" i="3" l="1"/>
  <c r="F55" i="3"/>
  <c r="F56" i="3"/>
  <c r="F59" i="3" l="1"/>
  <c r="F60" i="3" s="1"/>
  <c r="D49" i="3"/>
  <c r="D24" i="3"/>
  <c r="D32" i="3"/>
  <c r="D38" i="3"/>
  <c r="D44" i="3"/>
  <c r="D45" i="3"/>
  <c r="D43" i="3"/>
</calcChain>
</file>

<file path=xl/sharedStrings.xml><?xml version="1.0" encoding="utf-8"?>
<sst xmlns="http://schemas.openxmlformats.org/spreadsheetml/2006/main" count="103" uniqueCount="58">
  <si>
    <t>Кол-во</t>
  </si>
  <si>
    <t>№ п/п</t>
  </si>
  <si>
    <t>Наименование работ и затрат</t>
  </si>
  <si>
    <t>Ед. изм.</t>
  </si>
  <si>
    <t>м3</t>
  </si>
  <si>
    <t>Устройство бетонной подготовки</t>
  </si>
  <si>
    <t>Школа на 550 мест по адресу: М.О., г. Раменское, ул. Высоковольтная, уч. 19</t>
  </si>
  <si>
    <t>Коммерческое предложение</t>
  </si>
  <si>
    <t>на выполнение строительных работ по разделу КР</t>
  </si>
  <si>
    <t>Цена за ед.</t>
  </si>
  <si>
    <t>Стоимость</t>
  </si>
  <si>
    <t>Раздел 1. Фундаментная плита</t>
  </si>
  <si>
    <t>Устройство основания под фундаменты песчаного</t>
  </si>
  <si>
    <t>Устройство стяжек цементных</t>
  </si>
  <si>
    <t>м2</t>
  </si>
  <si>
    <t>Итого без НДС</t>
  </si>
  <si>
    <t>НДС 20%</t>
  </si>
  <si>
    <t>Итого с НДС 20%</t>
  </si>
  <si>
    <t>Гидроизоляция стен, фундаментов горизонтальная оклеечная в 2 слоя</t>
  </si>
  <si>
    <t>Устройство фундаментных плит железобетонных плоских</t>
  </si>
  <si>
    <t>Устройство деформационных швов с применением герметика</t>
  </si>
  <si>
    <t>м</t>
  </si>
  <si>
    <t>Устройство вертикального стыка шпонкой ПВХ</t>
  </si>
  <si>
    <t>Раздел 2. Монолитные конструкции на отм. -2,29; -3,05, до отм.-0,20</t>
  </si>
  <si>
    <t xml:space="preserve">Изоляция изделиями из пенопласта насухо </t>
  </si>
  <si>
    <t xml:space="preserve">Устройство герметизации горизонтальных и вертикальных стыков </t>
  </si>
  <si>
    <t>Устройство железобетонных стен и перегородок</t>
  </si>
  <si>
    <t>Гидроизоляция стен, фундаментов боковая оклеечная  в 2 слоя</t>
  </si>
  <si>
    <t>Изоляция изделиями из пенополистирола</t>
  </si>
  <si>
    <t>Устройство железобетонных колонн</t>
  </si>
  <si>
    <t>Устройство балок для перекрытий</t>
  </si>
  <si>
    <t>Устройство стен подвалов и подпорных стен железобетонных</t>
  </si>
  <si>
    <t>Установка монолитных лестничных площадок</t>
  </si>
  <si>
    <t>Устройство перекрытий безбалочных</t>
  </si>
  <si>
    <t>Раздел 3. Монолитные конструкции с отм. -0,20 до отм. +4,12</t>
  </si>
  <si>
    <t>Раздел 4. Монолитные конструкции с отм. +4,12 до отм. +8,02</t>
  </si>
  <si>
    <t>Раздел 5. Монолитные конструкции с отм. +4,12 до отм. +8,02</t>
  </si>
  <si>
    <t>Устройство лестниц</t>
  </si>
  <si>
    <t xml:space="preserve">Раздел 6. Лестницы и пандусы </t>
  </si>
  <si>
    <t>Раздел 7. Прочие затраты</t>
  </si>
  <si>
    <t>В коммерческом предложении учтены следующие затраты:</t>
  </si>
  <si>
    <t>Расходный материал</t>
  </si>
  <si>
    <t>Укрывочные материалы</t>
  </si>
  <si>
    <t>Дежурный электрик</t>
  </si>
  <si>
    <t>Рубочные и гибочные станки</t>
  </si>
  <si>
    <t>Геодезическое сопровождение</t>
  </si>
  <si>
    <t>Спецодежда</t>
  </si>
  <si>
    <t>Стропы и бадьи</t>
  </si>
  <si>
    <t>Исполнительная документация</t>
  </si>
  <si>
    <t>Оплата воды и электроэнергии по счетчику на бытовые нужды</t>
  </si>
  <si>
    <t>Прогрев и укрывочные материалы</t>
  </si>
  <si>
    <t>Мобилизация, устройство бытовочного городка и арматурного цеха</t>
  </si>
  <si>
    <t>Материал и работы по электроснабжению СМР (низкая сторона, кроме освещения территории)</t>
  </si>
  <si>
    <t>Электроинструмент</t>
  </si>
  <si>
    <t>Бытовки для ИТР и проживания (проживание на территории строительной площадки)</t>
  </si>
  <si>
    <t>мес</t>
  </si>
  <si>
    <t>к-т</t>
  </si>
  <si>
    <t>руб/м3 бетона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</si>
</sst>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u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horizontal="right" vertical="top"/>
    </xf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0" xfId="0" applyNumberFormat="1" applyFont="1"/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/>
    <xf numFmtId="0" fontId="5" fillId="0" borderId="0" xfId="0" applyFont="1"/>
    <xf numFmtId="0" fontId="7" fillId="0" borderId="0" xfId="0" applyFont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S2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"/>
  <sheetViews>
    <sheetView tabSelected="1" zoomScale="80" zoomScaleNormal="80" zoomScaleSheetLayoutView="90" workbookViewId="0">
      <pane ySplit="8" topLeftCell="A9" activePane="bottomLeft" state="frozen"/>
      <selection activeCell="I1" sqref="I1"/>
      <selection pane="bottomLeft" activeCell="F53" sqref="F53"/>
    </sheetView>
  </sheetViews>
  <sheetFormatPr defaultColWidth="9.140625" defaultRowHeight="14.25" x14ac:dyDescent="0.2"/>
  <cols>
    <col min="1" max="1" width="6.140625" style="1" customWidth="1"/>
    <col min="2" max="2" width="72.5703125" style="1" customWidth="1"/>
    <col min="3" max="3" width="10.140625" style="1" customWidth="1"/>
    <col min="4" max="4" width="15.42578125" style="5" customWidth="1"/>
    <col min="5" max="6" width="21.28515625" style="5" customWidth="1"/>
    <col min="7" max="16384" width="9.140625" style="1"/>
  </cols>
  <sheetData>
    <row r="2" spans="1:6" ht="18" x14ac:dyDescent="0.25">
      <c r="A2" s="22" t="s">
        <v>7</v>
      </c>
      <c r="B2" s="22"/>
      <c r="C2" s="22"/>
      <c r="D2" s="22"/>
      <c r="E2" s="22"/>
      <c r="F2" s="22"/>
    </row>
    <row r="3" spans="1:6" ht="6" customHeight="1" x14ac:dyDescent="0.2"/>
    <row r="4" spans="1:6" ht="23.25" customHeight="1" x14ac:dyDescent="0.2">
      <c r="A4" s="26" t="s">
        <v>8</v>
      </c>
      <c r="B4" s="26"/>
      <c r="C4" s="26"/>
      <c r="D4" s="26"/>
      <c r="E4" s="26"/>
      <c r="F4" s="26"/>
    </row>
    <row r="5" spans="1:6" ht="30" customHeight="1" x14ac:dyDescent="0.2">
      <c r="A5" s="27" t="s">
        <v>6</v>
      </c>
      <c r="B5" s="27"/>
      <c r="C5" s="27"/>
      <c r="D5" s="27"/>
      <c r="E5" s="27"/>
      <c r="F5" s="27"/>
    </row>
    <row r="6" spans="1:6" ht="15" x14ac:dyDescent="0.2">
      <c r="A6" s="2"/>
      <c r="B6" s="2"/>
      <c r="C6" s="2"/>
      <c r="D6" s="3"/>
      <c r="E6" s="3"/>
      <c r="F6" s="3"/>
    </row>
    <row r="7" spans="1:6" x14ac:dyDescent="0.2">
      <c r="A7" s="24" t="s">
        <v>1</v>
      </c>
      <c r="B7" s="25" t="s">
        <v>2</v>
      </c>
      <c r="C7" s="24" t="s">
        <v>3</v>
      </c>
      <c r="D7" s="23" t="s">
        <v>0</v>
      </c>
      <c r="E7" s="23" t="s">
        <v>9</v>
      </c>
      <c r="F7" s="23" t="s">
        <v>10</v>
      </c>
    </row>
    <row r="8" spans="1:6" ht="26.25" customHeight="1" x14ac:dyDescent="0.2">
      <c r="A8" s="24"/>
      <c r="B8" s="25"/>
      <c r="C8" s="24"/>
      <c r="D8" s="23"/>
      <c r="E8" s="23"/>
      <c r="F8" s="23"/>
    </row>
    <row r="9" spans="1:6" ht="15" customHeight="1" x14ac:dyDescent="0.2">
      <c r="A9" s="7"/>
      <c r="B9" s="8" t="s">
        <v>11</v>
      </c>
      <c r="C9" s="9"/>
      <c r="D9" s="10"/>
      <c r="E9" s="10"/>
      <c r="F9" s="10"/>
    </row>
    <row r="10" spans="1:6" x14ac:dyDescent="0.2">
      <c r="A10" s="14">
        <v>1</v>
      </c>
      <c r="B10" s="4" t="s">
        <v>12</v>
      </c>
      <c r="C10" s="16" t="s">
        <v>4</v>
      </c>
      <c r="D10" s="15">
        <v>181.5</v>
      </c>
      <c r="E10" s="15">
        <v>1600</v>
      </c>
      <c r="F10" s="15">
        <f>D10*E10</f>
        <v>290400</v>
      </c>
    </row>
    <row r="11" spans="1:6" x14ac:dyDescent="0.2">
      <c r="A11" s="14">
        <v>2</v>
      </c>
      <c r="B11" s="4" t="s">
        <v>5</v>
      </c>
      <c r="C11" s="16" t="s">
        <v>4</v>
      </c>
      <c r="D11" s="15">
        <v>504</v>
      </c>
      <c r="E11" s="15">
        <v>10500</v>
      </c>
      <c r="F11" s="15">
        <f>D11*E11</f>
        <v>5292000</v>
      </c>
    </row>
    <row r="12" spans="1:6" x14ac:dyDescent="0.2">
      <c r="A12" s="14">
        <v>3</v>
      </c>
      <c r="B12" s="4" t="s">
        <v>13</v>
      </c>
      <c r="C12" s="16" t="s">
        <v>14</v>
      </c>
      <c r="D12" s="15">
        <v>5040</v>
      </c>
      <c r="E12" s="15">
        <v>1200</v>
      </c>
      <c r="F12" s="15">
        <f t="shared" ref="F11:F18" si="0">D12*E12</f>
        <v>6048000</v>
      </c>
    </row>
    <row r="13" spans="1:6" x14ac:dyDescent="0.2">
      <c r="A13" s="14">
        <v>4</v>
      </c>
      <c r="B13" s="4" t="s">
        <v>18</v>
      </c>
      <c r="C13" s="16" t="s">
        <v>14</v>
      </c>
      <c r="D13" s="15">
        <v>5336.75</v>
      </c>
      <c r="E13" s="15">
        <v>800</v>
      </c>
      <c r="F13" s="15">
        <f t="shared" si="0"/>
        <v>4269400</v>
      </c>
    </row>
    <row r="14" spans="1:6" x14ac:dyDescent="0.2">
      <c r="A14" s="14">
        <v>5</v>
      </c>
      <c r="B14" s="4" t="s">
        <v>19</v>
      </c>
      <c r="C14" s="16" t="s">
        <v>4</v>
      </c>
      <c r="D14" s="15">
        <v>1917</v>
      </c>
      <c r="E14" s="15">
        <v>3200</v>
      </c>
      <c r="F14" s="15">
        <f t="shared" si="0"/>
        <v>6134400</v>
      </c>
    </row>
    <row r="15" spans="1:6" x14ac:dyDescent="0.2">
      <c r="A15" s="14">
        <v>6</v>
      </c>
      <c r="B15" s="4" t="s">
        <v>20</v>
      </c>
      <c r="C15" s="16" t="s">
        <v>21</v>
      </c>
      <c r="D15" s="15">
        <v>108</v>
      </c>
      <c r="E15" s="15">
        <v>300</v>
      </c>
      <c r="F15" s="15">
        <f t="shared" si="0"/>
        <v>32400</v>
      </c>
    </row>
    <row r="16" spans="1:6" x14ac:dyDescent="0.2">
      <c r="A16" s="14">
        <v>7</v>
      </c>
      <c r="B16" s="4" t="s">
        <v>24</v>
      </c>
      <c r="C16" s="16" t="s">
        <v>4</v>
      </c>
      <c r="D16" s="15">
        <v>2.7</v>
      </c>
      <c r="E16" s="15">
        <v>800</v>
      </c>
      <c r="F16" s="15">
        <f t="shared" si="0"/>
        <v>2160</v>
      </c>
    </row>
    <row r="17" spans="1:6" x14ac:dyDescent="0.2">
      <c r="A17" s="14">
        <v>8</v>
      </c>
      <c r="B17" s="4" t="s">
        <v>25</v>
      </c>
      <c r="C17" s="16" t="s">
        <v>21</v>
      </c>
      <c r="D17" s="15">
        <v>108</v>
      </c>
      <c r="E17" s="15">
        <v>300</v>
      </c>
      <c r="F17" s="15">
        <f t="shared" si="0"/>
        <v>32400</v>
      </c>
    </row>
    <row r="18" spans="1:6" x14ac:dyDescent="0.2">
      <c r="A18" s="14">
        <v>9</v>
      </c>
      <c r="B18" s="4" t="s">
        <v>22</v>
      </c>
      <c r="C18" s="16" t="s">
        <v>21</v>
      </c>
      <c r="D18" s="15">
        <v>108</v>
      </c>
      <c r="E18" s="15">
        <v>200</v>
      </c>
      <c r="F18" s="15">
        <f t="shared" si="0"/>
        <v>21600</v>
      </c>
    </row>
    <row r="19" spans="1:6" x14ac:dyDescent="0.2">
      <c r="A19" s="14"/>
      <c r="B19" s="4"/>
      <c r="C19" s="16"/>
      <c r="D19" s="15"/>
      <c r="E19" s="15"/>
      <c r="F19" s="15">
        <f>SUM(F10:F18)</f>
        <v>22122760</v>
      </c>
    </row>
    <row r="20" spans="1:6" ht="30" x14ac:dyDescent="0.25">
      <c r="A20" s="17"/>
      <c r="B20" s="18" t="s">
        <v>23</v>
      </c>
      <c r="C20" s="19"/>
      <c r="D20" s="20"/>
      <c r="E20" s="20"/>
      <c r="F20" s="20"/>
    </row>
    <row r="21" spans="1:6" x14ac:dyDescent="0.2">
      <c r="A21" s="14">
        <v>10</v>
      </c>
      <c r="B21" s="4" t="s">
        <v>26</v>
      </c>
      <c r="C21" s="16" t="s">
        <v>4</v>
      </c>
      <c r="D21" s="15">
        <v>362</v>
      </c>
      <c r="E21" s="15">
        <v>12500</v>
      </c>
      <c r="F21" s="15">
        <f>D21*E21</f>
        <v>4525000</v>
      </c>
    </row>
    <row r="22" spans="1:6" x14ac:dyDescent="0.2">
      <c r="A22" s="14">
        <v>11</v>
      </c>
      <c r="B22" s="4" t="s">
        <v>27</v>
      </c>
      <c r="C22" s="16" t="s">
        <v>14</v>
      </c>
      <c r="D22" s="15">
        <v>2650</v>
      </c>
      <c r="E22" s="15">
        <v>1200</v>
      </c>
      <c r="F22" s="15">
        <f t="shared" ref="F22:F28" si="1">D22*E22</f>
        <v>3180000</v>
      </c>
    </row>
    <row r="23" spans="1:6" x14ac:dyDescent="0.2">
      <c r="A23" s="14">
        <v>12</v>
      </c>
      <c r="B23" s="4" t="s">
        <v>28</v>
      </c>
      <c r="C23" s="16" t="s">
        <v>14</v>
      </c>
      <c r="D23" s="15">
        <v>2700</v>
      </c>
      <c r="E23" s="15">
        <v>1100</v>
      </c>
      <c r="F23" s="15">
        <f t="shared" si="1"/>
        <v>2970000</v>
      </c>
    </row>
    <row r="24" spans="1:6" x14ac:dyDescent="0.2">
      <c r="A24" s="14">
        <v>13</v>
      </c>
      <c r="B24" s="4" t="s">
        <v>29</v>
      </c>
      <c r="C24" s="16" t="s">
        <v>4</v>
      </c>
      <c r="D24" s="15">
        <f>32+49</f>
        <v>81</v>
      </c>
      <c r="E24" s="15">
        <v>12500</v>
      </c>
      <c r="F24" s="15">
        <f t="shared" si="1"/>
        <v>1012500</v>
      </c>
    </row>
    <row r="25" spans="1:6" x14ac:dyDescent="0.2">
      <c r="A25" s="14">
        <v>14</v>
      </c>
      <c r="B25" s="4" t="s">
        <v>30</v>
      </c>
      <c r="C25" s="16" t="s">
        <v>4</v>
      </c>
      <c r="D25" s="15">
        <v>20</v>
      </c>
      <c r="E25" s="15">
        <v>12500</v>
      </c>
      <c r="F25" s="15">
        <f t="shared" si="1"/>
        <v>250000</v>
      </c>
    </row>
    <row r="26" spans="1:6" x14ac:dyDescent="0.2">
      <c r="A26" s="14">
        <v>15</v>
      </c>
      <c r="B26" s="4" t="s">
        <v>31</v>
      </c>
      <c r="C26" s="16" t="s">
        <v>4</v>
      </c>
      <c r="D26" s="15">
        <v>9</v>
      </c>
      <c r="E26" s="15">
        <v>12500</v>
      </c>
      <c r="F26" s="15">
        <f t="shared" si="1"/>
        <v>112500</v>
      </c>
    </row>
    <row r="27" spans="1:6" x14ac:dyDescent="0.2">
      <c r="A27" s="14">
        <v>16</v>
      </c>
      <c r="B27" s="4" t="s">
        <v>32</v>
      </c>
      <c r="C27" s="16" t="s">
        <v>4</v>
      </c>
      <c r="D27" s="15">
        <v>8</v>
      </c>
      <c r="E27" s="15">
        <v>12500</v>
      </c>
      <c r="F27" s="15">
        <f t="shared" si="1"/>
        <v>100000</v>
      </c>
    </row>
    <row r="28" spans="1:6" x14ac:dyDescent="0.2">
      <c r="A28" s="14">
        <v>17</v>
      </c>
      <c r="B28" s="4" t="s">
        <v>33</v>
      </c>
      <c r="C28" s="16" t="s">
        <v>4</v>
      </c>
      <c r="D28" s="15">
        <v>1125</v>
      </c>
      <c r="E28" s="15">
        <v>12500</v>
      </c>
      <c r="F28" s="15">
        <f>D28*E28</f>
        <v>14062500</v>
      </c>
    </row>
    <row r="29" spans="1:6" x14ac:dyDescent="0.2">
      <c r="A29" s="14"/>
      <c r="B29" s="4"/>
      <c r="C29" s="16"/>
      <c r="D29" s="15"/>
      <c r="E29" s="15"/>
      <c r="F29" s="15">
        <f>SUM(F21:F28)</f>
        <v>26212500</v>
      </c>
    </row>
    <row r="30" spans="1:6" ht="15" x14ac:dyDescent="0.25">
      <c r="A30" s="17"/>
      <c r="B30" s="18" t="s">
        <v>34</v>
      </c>
      <c r="C30" s="19"/>
      <c r="D30" s="20"/>
      <c r="E30" s="20"/>
      <c r="F30" s="20"/>
    </row>
    <row r="31" spans="1:6" x14ac:dyDescent="0.2">
      <c r="A31" s="14">
        <v>18</v>
      </c>
      <c r="B31" s="4" t="s">
        <v>26</v>
      </c>
      <c r="C31" s="16" t="s">
        <v>4</v>
      </c>
      <c r="D31" s="15">
        <v>280</v>
      </c>
      <c r="E31" s="15">
        <v>12500</v>
      </c>
      <c r="F31" s="15">
        <f>D31*E31</f>
        <v>3500000</v>
      </c>
    </row>
    <row r="32" spans="1:6" x14ac:dyDescent="0.2">
      <c r="A32" s="14">
        <v>19</v>
      </c>
      <c r="B32" s="4" t="s">
        <v>29</v>
      </c>
      <c r="C32" s="16" t="s">
        <v>4</v>
      </c>
      <c r="D32" s="15">
        <f>63+104</f>
        <v>167</v>
      </c>
      <c r="E32" s="15">
        <v>12500</v>
      </c>
      <c r="F32" s="15">
        <f t="shared" ref="F32:F34" si="2">D32*E32</f>
        <v>2087500</v>
      </c>
    </row>
    <row r="33" spans="1:6" x14ac:dyDescent="0.2">
      <c r="A33" s="14">
        <v>20</v>
      </c>
      <c r="B33" s="4" t="s">
        <v>30</v>
      </c>
      <c r="C33" s="16" t="s">
        <v>4</v>
      </c>
      <c r="D33" s="15">
        <v>110</v>
      </c>
      <c r="E33" s="15">
        <v>12500</v>
      </c>
      <c r="F33" s="15">
        <f t="shared" si="2"/>
        <v>1375000</v>
      </c>
    </row>
    <row r="34" spans="1:6" x14ac:dyDescent="0.2">
      <c r="A34" s="14">
        <v>21</v>
      </c>
      <c r="B34" s="4" t="s">
        <v>33</v>
      </c>
      <c r="C34" s="16" t="s">
        <v>4</v>
      </c>
      <c r="D34" s="15">
        <v>1125</v>
      </c>
      <c r="E34" s="15">
        <v>12500</v>
      </c>
      <c r="F34" s="15">
        <f>D34*E34</f>
        <v>14062500</v>
      </c>
    </row>
    <row r="35" spans="1:6" x14ac:dyDescent="0.2">
      <c r="A35" s="14"/>
      <c r="B35" s="4"/>
      <c r="C35" s="16"/>
      <c r="D35" s="15"/>
      <c r="E35" s="15"/>
      <c r="F35" s="15">
        <f>SUM(F31:F34)</f>
        <v>21025000</v>
      </c>
    </row>
    <row r="36" spans="1:6" ht="15" x14ac:dyDescent="0.25">
      <c r="A36" s="17"/>
      <c r="B36" s="18" t="s">
        <v>35</v>
      </c>
      <c r="C36" s="19"/>
      <c r="D36" s="20"/>
      <c r="E36" s="20"/>
      <c r="F36" s="20"/>
    </row>
    <row r="37" spans="1:6" x14ac:dyDescent="0.2">
      <c r="A37" s="14">
        <v>22</v>
      </c>
      <c r="B37" s="4" t="s">
        <v>26</v>
      </c>
      <c r="C37" s="16" t="s">
        <v>4</v>
      </c>
      <c r="D37" s="15">
        <v>353</v>
      </c>
      <c r="E37" s="15">
        <v>12500</v>
      </c>
      <c r="F37" s="15">
        <f>D37*E37</f>
        <v>4412500</v>
      </c>
    </row>
    <row r="38" spans="1:6" x14ac:dyDescent="0.2">
      <c r="A38" s="14">
        <v>23</v>
      </c>
      <c r="B38" s="4" t="s">
        <v>29</v>
      </c>
      <c r="C38" s="16" t="s">
        <v>4</v>
      </c>
      <c r="D38" s="15">
        <f>33+80</f>
        <v>113</v>
      </c>
      <c r="E38" s="15">
        <v>12500</v>
      </c>
      <c r="F38" s="15">
        <f t="shared" ref="F38:F40" si="3">D38*E38</f>
        <v>1412500</v>
      </c>
    </row>
    <row r="39" spans="1:6" x14ac:dyDescent="0.2">
      <c r="A39" s="14">
        <v>24</v>
      </c>
      <c r="B39" s="4" t="s">
        <v>30</v>
      </c>
      <c r="C39" s="16" t="s">
        <v>4</v>
      </c>
      <c r="D39" s="15">
        <v>60</v>
      </c>
      <c r="E39" s="15">
        <v>12500</v>
      </c>
      <c r="F39" s="15">
        <f t="shared" si="3"/>
        <v>750000</v>
      </c>
    </row>
    <row r="40" spans="1:6" x14ac:dyDescent="0.2">
      <c r="A40" s="14">
        <v>25</v>
      </c>
      <c r="B40" s="4" t="s">
        <v>33</v>
      </c>
      <c r="C40" s="16" t="s">
        <v>4</v>
      </c>
      <c r="D40" s="15">
        <v>615</v>
      </c>
      <c r="E40" s="15">
        <v>12500</v>
      </c>
      <c r="F40" s="15">
        <f>D40*E40</f>
        <v>7687500</v>
      </c>
    </row>
    <row r="41" spans="1:6" x14ac:dyDescent="0.2">
      <c r="A41" s="14"/>
      <c r="B41" s="4"/>
      <c r="C41" s="16"/>
      <c r="D41" s="15"/>
      <c r="E41" s="15"/>
      <c r="F41" s="15">
        <f>SUM(F37:F40)</f>
        <v>14262500</v>
      </c>
    </row>
    <row r="42" spans="1:6" ht="15" x14ac:dyDescent="0.25">
      <c r="A42" s="17"/>
      <c r="B42" s="18" t="s">
        <v>36</v>
      </c>
      <c r="C42" s="19"/>
      <c r="D42" s="20"/>
      <c r="E42" s="20"/>
      <c r="F42" s="20"/>
    </row>
    <row r="43" spans="1:6" x14ac:dyDescent="0.2">
      <c r="A43" s="14">
        <v>26</v>
      </c>
      <c r="B43" s="4" t="s">
        <v>26</v>
      </c>
      <c r="C43" s="16" t="s">
        <v>4</v>
      </c>
      <c r="D43" s="15">
        <f>239+68</f>
        <v>307</v>
      </c>
      <c r="E43" s="15">
        <v>12500</v>
      </c>
      <c r="F43" s="15">
        <f>D43*E43</f>
        <v>3837500</v>
      </c>
    </row>
    <row r="44" spans="1:6" x14ac:dyDescent="0.2">
      <c r="A44" s="14">
        <v>27</v>
      </c>
      <c r="B44" s="4" t="s">
        <v>29</v>
      </c>
      <c r="C44" s="16" t="s">
        <v>4</v>
      </c>
      <c r="D44" s="15">
        <f>22.5+80</f>
        <v>102.5</v>
      </c>
      <c r="E44" s="15">
        <v>12500</v>
      </c>
      <c r="F44" s="15">
        <f t="shared" ref="F44:F46" si="4">D44*E44</f>
        <v>1281250</v>
      </c>
    </row>
    <row r="45" spans="1:6" x14ac:dyDescent="0.2">
      <c r="A45" s="14">
        <v>28</v>
      </c>
      <c r="B45" s="4" t="s">
        <v>30</v>
      </c>
      <c r="C45" s="16" t="s">
        <v>4</v>
      </c>
      <c r="D45" s="15">
        <f>58+140</f>
        <v>198</v>
      </c>
      <c r="E45" s="15">
        <v>12500</v>
      </c>
      <c r="F45" s="15">
        <f t="shared" si="4"/>
        <v>2475000</v>
      </c>
    </row>
    <row r="46" spans="1:6" x14ac:dyDescent="0.2">
      <c r="A46" s="14">
        <v>29</v>
      </c>
      <c r="B46" s="4" t="s">
        <v>33</v>
      </c>
      <c r="C46" s="16" t="s">
        <v>4</v>
      </c>
      <c r="D46" s="15">
        <v>1026</v>
      </c>
      <c r="E46" s="15">
        <v>12500</v>
      </c>
      <c r="F46" s="15">
        <f t="shared" si="4"/>
        <v>12825000</v>
      </c>
    </row>
    <row r="47" spans="1:6" x14ac:dyDescent="0.2">
      <c r="A47" s="14"/>
      <c r="B47" s="4"/>
      <c r="C47" s="16"/>
      <c r="D47" s="15"/>
      <c r="E47" s="15"/>
      <c r="F47" s="15">
        <f>SUM(F43:F46)</f>
        <v>20418750</v>
      </c>
    </row>
    <row r="48" spans="1:6" ht="15" x14ac:dyDescent="0.25">
      <c r="A48" s="17"/>
      <c r="B48" s="18" t="s">
        <v>38</v>
      </c>
      <c r="C48" s="19"/>
      <c r="D48" s="20"/>
      <c r="E48" s="20"/>
      <c r="F48" s="20"/>
    </row>
    <row r="49" spans="1:6" x14ac:dyDescent="0.2">
      <c r="A49" s="14">
        <v>30</v>
      </c>
      <c r="B49" s="4" t="s">
        <v>37</v>
      </c>
      <c r="C49" s="16" t="s">
        <v>4</v>
      </c>
      <c r="D49" s="15">
        <f>105.55+5</f>
        <v>110.55</v>
      </c>
      <c r="E49" s="15">
        <v>16000</v>
      </c>
      <c r="F49" s="15">
        <f>D49*E49</f>
        <v>1768800</v>
      </c>
    </row>
    <row r="50" spans="1:6" x14ac:dyDescent="0.2">
      <c r="A50" s="14">
        <v>31</v>
      </c>
      <c r="B50" s="4" t="s">
        <v>19</v>
      </c>
      <c r="C50" s="16" t="s">
        <v>4</v>
      </c>
      <c r="D50" s="15">
        <v>11</v>
      </c>
      <c r="E50" s="15">
        <v>12500</v>
      </c>
      <c r="F50" s="15">
        <f t="shared" ref="F50:F51" si="5">D50*E50</f>
        <v>137500</v>
      </c>
    </row>
    <row r="51" spans="1:6" x14ac:dyDescent="0.2">
      <c r="A51" s="14">
        <v>32</v>
      </c>
      <c r="B51" s="4" t="s">
        <v>26</v>
      </c>
      <c r="C51" s="16" t="s">
        <v>4</v>
      </c>
      <c r="D51" s="15">
        <v>37</v>
      </c>
      <c r="E51" s="15">
        <v>12500</v>
      </c>
      <c r="F51" s="15">
        <f>D51*E51</f>
        <v>462500</v>
      </c>
    </row>
    <row r="52" spans="1:6" x14ac:dyDescent="0.2">
      <c r="A52" s="14"/>
      <c r="B52" s="4"/>
      <c r="C52" s="16"/>
      <c r="D52" s="15"/>
      <c r="E52" s="15"/>
      <c r="F52" s="15">
        <f>SUM(F49:F51)</f>
        <v>2368800</v>
      </c>
    </row>
    <row r="53" spans="1:6" ht="15" x14ac:dyDescent="0.25">
      <c r="A53" s="17"/>
      <c r="B53" s="18" t="s">
        <v>39</v>
      </c>
      <c r="C53" s="19"/>
      <c r="D53" s="20"/>
      <c r="E53" s="20"/>
      <c r="F53" s="20"/>
    </row>
    <row r="54" spans="1:6" x14ac:dyDescent="0.2">
      <c r="A54" s="14">
        <v>33</v>
      </c>
      <c r="B54" s="4" t="s">
        <v>51</v>
      </c>
      <c r="C54" s="16" t="s">
        <v>56</v>
      </c>
      <c r="D54" s="15">
        <v>1</v>
      </c>
      <c r="E54" s="15">
        <v>600000</v>
      </c>
      <c r="F54" s="15">
        <f>D54*E54</f>
        <v>600000</v>
      </c>
    </row>
    <row r="55" spans="1:6" x14ac:dyDescent="0.2">
      <c r="A55" s="14">
        <v>34</v>
      </c>
      <c r="B55" s="4" t="s">
        <v>50</v>
      </c>
      <c r="C55" s="16" t="s">
        <v>55</v>
      </c>
      <c r="D55" s="15">
        <v>3</v>
      </c>
      <c r="E55" s="15">
        <v>300000</v>
      </c>
      <c r="F55" s="15">
        <f t="shared" ref="F55:F56" si="6">D55*E55</f>
        <v>900000</v>
      </c>
    </row>
    <row r="56" spans="1:6" x14ac:dyDescent="0.2">
      <c r="A56" s="14">
        <v>35</v>
      </c>
      <c r="B56" s="4" t="s">
        <v>48</v>
      </c>
      <c r="C56" s="16" t="s">
        <v>55</v>
      </c>
      <c r="D56" s="15">
        <v>6</v>
      </c>
      <c r="E56" s="15">
        <v>150000</v>
      </c>
      <c r="F56" s="15">
        <f t="shared" si="6"/>
        <v>900000</v>
      </c>
    </row>
    <row r="57" spans="1:6" x14ac:dyDescent="0.2">
      <c r="A57" s="14"/>
      <c r="B57" s="4"/>
      <c r="C57" s="16"/>
      <c r="D57" s="15"/>
      <c r="E57" s="15"/>
      <c r="F57" s="15">
        <f>SUM(F54:F56)</f>
        <v>2400000</v>
      </c>
    </row>
    <row r="58" spans="1:6" s="6" customFormat="1" ht="15" customHeight="1" x14ac:dyDescent="0.25">
      <c r="A58" s="11"/>
      <c r="B58" s="13" t="s">
        <v>15</v>
      </c>
      <c r="C58" s="11"/>
      <c r="D58" s="12"/>
      <c r="E58" s="12"/>
      <c r="F58" s="12">
        <f>F57+F52+F47+F41+F35+F29+F19</f>
        <v>108810310</v>
      </c>
    </row>
    <row r="59" spans="1:6" s="6" customFormat="1" ht="15" customHeight="1" x14ac:dyDescent="0.25">
      <c r="A59" s="11"/>
      <c r="B59" s="13" t="s">
        <v>16</v>
      </c>
      <c r="C59" s="11"/>
      <c r="D59" s="12"/>
      <c r="E59" s="12"/>
      <c r="F59" s="12">
        <f>0.2*F58</f>
        <v>21762062</v>
      </c>
    </row>
    <row r="60" spans="1:6" s="6" customFormat="1" ht="15" customHeight="1" x14ac:dyDescent="0.25">
      <c r="A60" s="11"/>
      <c r="B60" s="13" t="s">
        <v>17</v>
      </c>
      <c r="C60" s="11"/>
      <c r="D60" s="12"/>
      <c r="E60" s="12"/>
      <c r="F60" s="12">
        <f>F58+F59</f>
        <v>130572372</v>
      </c>
    </row>
    <row r="61" spans="1:6" ht="15" x14ac:dyDescent="0.2">
      <c r="E61" s="12" t="s">
        <v>57</v>
      </c>
      <c r="F61" s="12"/>
    </row>
    <row r="63" spans="1:6" ht="15" x14ac:dyDescent="0.25">
      <c r="B63" s="21" t="s">
        <v>40</v>
      </c>
    </row>
    <row r="65" spans="1:2" x14ac:dyDescent="0.2">
      <c r="A65" s="1">
        <v>1</v>
      </c>
      <c r="B65" s="1" t="s">
        <v>41</v>
      </c>
    </row>
    <row r="66" spans="1:2" x14ac:dyDescent="0.2">
      <c r="A66" s="1">
        <v>2</v>
      </c>
      <c r="B66" s="1" t="s">
        <v>52</v>
      </c>
    </row>
    <row r="67" spans="1:2" x14ac:dyDescent="0.2">
      <c r="A67" s="1">
        <v>3</v>
      </c>
      <c r="B67" s="1" t="s">
        <v>53</v>
      </c>
    </row>
    <row r="68" spans="1:2" x14ac:dyDescent="0.2">
      <c r="A68" s="1">
        <v>4</v>
      </c>
      <c r="B68" s="1" t="s">
        <v>42</v>
      </c>
    </row>
    <row r="69" spans="1:2" x14ac:dyDescent="0.2">
      <c r="A69" s="1">
        <v>5</v>
      </c>
      <c r="B69" s="1" t="s">
        <v>43</v>
      </c>
    </row>
    <row r="70" spans="1:2" x14ac:dyDescent="0.2">
      <c r="A70" s="1">
        <v>6</v>
      </c>
      <c r="B70" s="1" t="s">
        <v>44</v>
      </c>
    </row>
    <row r="71" spans="1:2" x14ac:dyDescent="0.2">
      <c r="A71" s="1">
        <v>7</v>
      </c>
      <c r="B71" s="1" t="s">
        <v>45</v>
      </c>
    </row>
    <row r="72" spans="1:2" x14ac:dyDescent="0.2">
      <c r="A72" s="1">
        <v>8</v>
      </c>
      <c r="B72" s="1" t="s">
        <v>54</v>
      </c>
    </row>
    <row r="73" spans="1:2" x14ac:dyDescent="0.2">
      <c r="A73" s="1">
        <v>9</v>
      </c>
      <c r="B73" s="1" t="s">
        <v>46</v>
      </c>
    </row>
    <row r="74" spans="1:2" x14ac:dyDescent="0.2">
      <c r="A74" s="1">
        <v>10</v>
      </c>
      <c r="B74" s="1" t="s">
        <v>47</v>
      </c>
    </row>
    <row r="75" spans="1:2" x14ac:dyDescent="0.2">
      <c r="A75" s="1">
        <v>11</v>
      </c>
      <c r="B75" s="1" t="s">
        <v>48</v>
      </c>
    </row>
    <row r="76" spans="1:2" x14ac:dyDescent="0.2">
      <c r="A76" s="1">
        <v>12</v>
      </c>
      <c r="B76" s="1" t="s">
        <v>49</v>
      </c>
    </row>
  </sheetData>
  <mergeCells count="9">
    <mergeCell ref="A2:F2"/>
    <mergeCell ref="E7:E8"/>
    <mergeCell ref="F7:F8"/>
    <mergeCell ref="A7:A8"/>
    <mergeCell ref="B7:B8"/>
    <mergeCell ref="C7:C8"/>
    <mergeCell ref="D7:D8"/>
    <mergeCell ref="A4:F4"/>
    <mergeCell ref="A5:F5"/>
  </mergeCells>
  <pageMargins left="0.7" right="0.7" top="0.75" bottom="0.75" header="0.3" footer="0.3"/>
  <pageSetup paperSize="9" scale="3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</vt:lpstr>
      <vt:lpstr>КР!Область_печати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2023-02-03T10:02:08Z</dcterms:modified>
</cp:coreProperties>
</file>